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Czechpoint\Desktop\vodovod a kanalizace\"/>
    </mc:Choice>
  </mc:AlternateContent>
  <xr:revisionPtr revIDLastSave="0" documentId="13_ncr:1_{C794FB52-C243-4D6A-9746-CF04DB206150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D15" i="1"/>
  <c r="E15" i="1" l="1"/>
  <c r="E31" i="1" l="1"/>
  <c r="F31" i="1"/>
  <c r="G31" i="1"/>
  <c r="D31" i="1"/>
  <c r="F64" i="1" l="1"/>
  <c r="D64" i="1"/>
  <c r="F62" i="1"/>
  <c r="D62" i="1"/>
  <c r="E26" i="1"/>
  <c r="F26" i="1"/>
  <c r="D26" i="1"/>
  <c r="E23" i="1"/>
  <c r="F23" i="1"/>
  <c r="G23" i="1"/>
  <c r="D23" i="1"/>
  <c r="E20" i="1"/>
  <c r="F20" i="1"/>
  <c r="G20" i="1"/>
  <c r="D20" i="1"/>
  <c r="G15" i="1"/>
  <c r="F15" i="1"/>
  <c r="D39" i="1" l="1"/>
  <c r="E39" i="1"/>
  <c r="D58" i="1" s="1"/>
  <c r="F39" i="1"/>
  <c r="G39" i="1"/>
  <c r="F58" i="1" s="1"/>
  <c r="F59" i="1" l="1"/>
  <c r="F61" i="1" s="1"/>
  <c r="D59" i="1"/>
  <c r="F63" i="1" l="1"/>
  <c r="D61" i="1"/>
  <c r="D63" i="1"/>
  <c r="F65" i="1" l="1"/>
  <c r="F66" i="1" s="1"/>
  <c r="F82" i="1"/>
  <c r="F81" i="1"/>
  <c r="D65" i="1"/>
  <c r="D66" i="1" s="1"/>
  <c r="D82" i="1"/>
  <c r="D85" i="1" s="1"/>
  <c r="D86" i="1" s="1"/>
  <c r="D81" i="1"/>
  <c r="F85" i="1" l="1"/>
  <c r="F86" i="1" s="1"/>
  <c r="F83" i="1"/>
  <c r="F84" i="1" s="1"/>
  <c r="D83" i="1"/>
  <c r="D84" i="1" s="1"/>
</calcChain>
</file>

<file path=xl/sharedStrings.xml><?xml version="1.0" encoding="utf-8"?>
<sst xmlns="http://schemas.openxmlformats.org/spreadsheetml/2006/main" count="232" uniqueCount="151">
  <si>
    <t>Řádek</t>
  </si>
  <si>
    <t>jedn.</t>
  </si>
  <si>
    <t>Kalkulace</t>
  </si>
  <si>
    <t>1</t>
  </si>
  <si>
    <t>2</t>
  </si>
  <si>
    <t>3</t>
  </si>
  <si>
    <t>4</t>
  </si>
  <si>
    <t>5</t>
  </si>
  <si>
    <t>6</t>
  </si>
  <si>
    <t>1.</t>
  </si>
  <si>
    <t>Materiál</t>
  </si>
  <si>
    <t>mil.Kč</t>
  </si>
  <si>
    <t>1.1</t>
  </si>
  <si>
    <t>1.2</t>
  </si>
  <si>
    <t>1.3</t>
  </si>
  <si>
    <t>1.4</t>
  </si>
  <si>
    <t>2.</t>
  </si>
  <si>
    <t>Energie</t>
  </si>
  <si>
    <t>2.1</t>
  </si>
  <si>
    <t>2.2</t>
  </si>
  <si>
    <t>3.</t>
  </si>
  <si>
    <t>Mzdy</t>
  </si>
  <si>
    <t>3.1</t>
  </si>
  <si>
    <t>3.2</t>
  </si>
  <si>
    <t>4.</t>
  </si>
  <si>
    <t>Ostatní přímé náklady</t>
  </si>
  <si>
    <t>4.1</t>
  </si>
  <si>
    <t>4.2</t>
  </si>
  <si>
    <t>4.3</t>
  </si>
  <si>
    <t>4.4</t>
  </si>
  <si>
    <t>5.</t>
  </si>
  <si>
    <t>Finanční náklady</t>
  </si>
  <si>
    <t>6.</t>
  </si>
  <si>
    <t>Výrobní režie</t>
  </si>
  <si>
    <t>7.</t>
  </si>
  <si>
    <t>Správní režie</t>
  </si>
  <si>
    <t>8.</t>
  </si>
  <si>
    <t>Úplné vlastní náklady</t>
  </si>
  <si>
    <t>A</t>
  </si>
  <si>
    <t>Hodnota infrastruktur.m.podle VÚME</t>
  </si>
  <si>
    <t>B</t>
  </si>
  <si>
    <t>Pořizovací cena provozního maj.</t>
  </si>
  <si>
    <t>C</t>
  </si>
  <si>
    <t>Počet pracovníků</t>
  </si>
  <si>
    <t>osob</t>
  </si>
  <si>
    <t>D</t>
  </si>
  <si>
    <t>Voda pitná fakturovaná</t>
  </si>
  <si>
    <t>mil.m3</t>
  </si>
  <si>
    <t>E</t>
  </si>
  <si>
    <t>- z toho domácnosti</t>
  </si>
  <si>
    <t>F</t>
  </si>
  <si>
    <t>Voda odpadní odv. fakturovaná</t>
  </si>
  <si>
    <t>G</t>
  </si>
  <si>
    <t>H</t>
  </si>
  <si>
    <t>Voda srážková fakturovaná</t>
  </si>
  <si>
    <t>I</t>
  </si>
  <si>
    <t>Voda odpadní čištěná</t>
  </si>
  <si>
    <t>J</t>
  </si>
  <si>
    <t>Pitná nebo odpadní voda převzatá</t>
  </si>
  <si>
    <t>K</t>
  </si>
  <si>
    <t>Pitná nebo odpadní voda předaná</t>
  </si>
  <si>
    <t>9.</t>
  </si>
  <si>
    <t>JEDNOTKOVÉ NÁKLADY</t>
  </si>
  <si>
    <t>Kč/m3</t>
  </si>
  <si>
    <t>Kalkulovaná cena pro vodné a stočné</t>
  </si>
  <si>
    <t>Text</t>
  </si>
  <si>
    <t>Měrná</t>
  </si>
  <si>
    <t>Voda pitná</t>
  </si>
  <si>
    <t>Voda odpadní</t>
  </si>
  <si>
    <t>10.</t>
  </si>
  <si>
    <t>Úplné vlastní náklady - ÚVN</t>
  </si>
  <si>
    <t>11.</t>
  </si>
  <si>
    <t>Kalkulační zisk</t>
  </si>
  <si>
    <t>- podíl z ÚVN</t>
  </si>
  <si>
    <t>%</t>
  </si>
  <si>
    <t>- z ř.11 na rozvoj a obnovu infr.majetku</t>
  </si>
  <si>
    <t>12.</t>
  </si>
  <si>
    <t>Celkem ÚVN + zisk</t>
  </si>
  <si>
    <t>13.</t>
  </si>
  <si>
    <t>Voda fakturovaná pitná, odpadní+srážková</t>
  </si>
  <si>
    <t>14.</t>
  </si>
  <si>
    <t>CENA pro vodné, stočné</t>
  </si>
  <si>
    <t>15.</t>
  </si>
  <si>
    <t>CENA pro vodné, stočné + DPH</t>
  </si>
  <si>
    <t>Náklady pro výpočet ceny pro vodné a stočné</t>
  </si>
  <si>
    <t>Nákladové položky</t>
  </si>
  <si>
    <t>II</t>
  </si>
  <si>
    <t>III</t>
  </si>
  <si>
    <t>Příjemce vodného a stočného</t>
  </si>
  <si>
    <t>Provozovatel - název a IČ</t>
  </si>
  <si>
    <t>Vlastník - název a IČ</t>
  </si>
  <si>
    <t>IV</t>
  </si>
  <si>
    <t>Formulář A až F</t>
  </si>
  <si>
    <t>V</t>
  </si>
  <si>
    <t>Index 1 až x</t>
  </si>
  <si>
    <t>VI</t>
  </si>
  <si>
    <t>IČPE související s cenou</t>
  </si>
  <si>
    <t>surová voda podzemní + povrchová</t>
  </si>
  <si>
    <t>Oč. skut.</t>
  </si>
  <si>
    <t>2a</t>
  </si>
  <si>
    <t>odpisy</t>
  </si>
  <si>
    <t>pitná voda převzatá; odpadní voda předána k čištění</t>
  </si>
  <si>
    <t>ostatní materiál</t>
  </si>
  <si>
    <t>chemikálie</t>
  </si>
  <si>
    <t>elektrická energie</t>
  </si>
  <si>
    <t>ostatní energie (plyn, pevná a kapalná)</t>
  </si>
  <si>
    <t>přímé mzdy</t>
  </si>
  <si>
    <t>ostatní osobní náklady</t>
  </si>
  <si>
    <t>opravy infrastrukturního majetku</t>
  </si>
  <si>
    <t>nájem infrastrukturního majetku</t>
  </si>
  <si>
    <t>ostatní provozní náklady externí</t>
  </si>
  <si>
    <t>prostředky obnovy infrastrukturního majetku</t>
  </si>
  <si>
    <t>Provozní náklady</t>
  </si>
  <si>
    <t>5.1</t>
  </si>
  <si>
    <t>5.2</t>
  </si>
  <si>
    <t>5.3</t>
  </si>
  <si>
    <t>ostatní povozní náklady ve vlastní režii</t>
  </si>
  <si>
    <t>Finanční výnosy</t>
  </si>
  <si>
    <t>4a</t>
  </si>
  <si>
    <t>6a</t>
  </si>
  <si>
    <t>16.</t>
  </si>
  <si>
    <t>17.</t>
  </si>
  <si>
    <t>18.</t>
  </si>
  <si>
    <t>19.</t>
  </si>
  <si>
    <t>Vypracoval:</t>
  </si>
  <si>
    <t>Kontroloval:</t>
  </si>
  <si>
    <t>Telefon:</t>
  </si>
  <si>
    <t>E-mail:</t>
  </si>
  <si>
    <t>Datum:</t>
  </si>
  <si>
    <t>Schválil:</t>
  </si>
  <si>
    <r>
      <t xml:space="preserve">Kalkulovaná cena pro vodné a stočné při </t>
    </r>
    <r>
      <rPr>
        <b/>
        <u/>
        <sz val="7"/>
        <color rgb="FF0070C0"/>
        <rFont val="Arial"/>
        <family val="2"/>
        <charset val="238"/>
      </rPr>
      <t>dvousložkové formě</t>
    </r>
  </si>
  <si>
    <t>21.</t>
  </si>
  <si>
    <t>21.a</t>
  </si>
  <si>
    <t>22.</t>
  </si>
  <si>
    <t>22.a</t>
  </si>
  <si>
    <t>22.b</t>
  </si>
  <si>
    <t>25.</t>
  </si>
  <si>
    <t>23.</t>
  </si>
  <si>
    <t>24.</t>
  </si>
  <si>
    <t>Pevná složka - (ÚVN + zisk)</t>
  </si>
  <si>
    <t>podíl z celkových ÚVN a zisku</t>
  </si>
  <si>
    <t>Pohyblivá složka - (ÚVN + zisk)</t>
  </si>
  <si>
    <t xml:space="preserve"> z toho: ÚVN</t>
  </si>
  <si>
    <t xml:space="preserve">          : kalkulační zisk</t>
  </si>
  <si>
    <t xml:space="preserve">Cena pohyblivé složky </t>
  </si>
  <si>
    <t>Cena pohyblivé složky + DPH</t>
  </si>
  <si>
    <t>Technické parametry pevné složky podle § 33 odst. 1 této vyhlášky (a, b, c) a výše nejnižší a nejvyšší platby za pevnou složku v Kč za rok a přípojku</t>
  </si>
  <si>
    <t>Obec Sázavka</t>
  </si>
  <si>
    <r>
      <t xml:space="preserve">Výpočet (kalkulace) cen pro vodné a stočné pro kalendářní rok </t>
    </r>
    <r>
      <rPr>
        <b/>
        <sz val="10"/>
        <rFont val="Arial"/>
        <family val="2"/>
        <charset val="238"/>
      </rPr>
      <t>2021</t>
    </r>
  </si>
  <si>
    <t>Obec Sázavka, IČ: 00268186</t>
  </si>
  <si>
    <t>poplatky za odběr podzemní vody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</si>
</sst>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0.000000"/>
    <numFmt numFmtId="165" formatCode="#0.0"/>
    <numFmt numFmtId="166" formatCode="0.0000000000"/>
    <numFmt numFmtId="167" formatCode="0.0000"/>
    <numFmt numFmtId="168" formatCode="0.00000"/>
  </numFmts>
  <fonts count="9" x14ac:knownFonts="1">
    <font>
      <sz val="11"/>
      <color theme="1"/>
      <name val="Calibri"/>
      <family val="2"/>
      <charset val="238"/>
      <scheme val="minor"/>
    </font>
    <font>
      <sz val="7"/>
      <color theme="1"/>
      <name val="Arial"/>
      <family val="2"/>
      <charset val="238"/>
    </font>
    <font>
      <b/>
      <sz val="7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u/>
      <sz val="7"/>
      <color theme="1"/>
      <name val="Arial"/>
      <family val="2"/>
      <charset val="238"/>
    </font>
    <font>
      <b/>
      <u/>
      <sz val="7"/>
      <color rgb="FF0070C0"/>
      <name val="Arial"/>
      <family val="2"/>
      <charset val="238"/>
    </font>
    <font>
      <b/>
      <sz val="10"/>
      <name val="Arial"/>
      <family val="2"/>
      <charset val="238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49" fontId="2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5" fontId="1" fillId="0" borderId="1" xfId="0" applyNumberFormat="1" applyFont="1" applyBorder="1"/>
    <xf numFmtId="0" fontId="1" fillId="0" borderId="1" xfId="0" applyFont="1" applyBorder="1"/>
    <xf numFmtId="0" fontId="1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166" fontId="1" fillId="0" borderId="1" xfId="0" applyNumberFormat="1" applyFont="1" applyBorder="1"/>
    <xf numFmtId="0" fontId="4" fillId="0" borderId="1" xfId="0" applyNumberFormat="1" applyFont="1" applyBorder="1" applyAlignment="1">
      <alignment horizontal="left"/>
    </xf>
    <xf numFmtId="0" fontId="3" fillId="0" borderId="0" xfId="0" applyNumberFormat="1" applyFont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1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49" fontId="2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2" fillId="0" borderId="1" xfId="0" applyNumberFormat="1" applyFont="1" applyBorder="1" applyAlignment="1">
      <alignment horizontal="center"/>
    </xf>
    <xf numFmtId="0" fontId="3" fillId="0" borderId="1" xfId="0" applyNumberFormat="1" applyFont="1" applyBorder="1"/>
    <xf numFmtId="0" fontId="4" fillId="0" borderId="1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5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166" fontId="2" fillId="0" borderId="2" xfId="0" applyNumberFormat="1" applyFont="1" applyBorder="1" applyAlignment="1">
      <alignment horizontal="center"/>
    </xf>
    <xf numFmtId="166" fontId="2" fillId="0" borderId="3" xfId="0" applyNumberFormat="1" applyFont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2" fillId="0" borderId="3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167" fontId="2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8" fontId="2" fillId="0" borderId="1" xfId="0" applyNumberFormat="1" applyFont="1" applyBorder="1" applyAlignment="1">
      <alignment horizontal="center"/>
    </xf>
    <xf numFmtId="168" fontId="2" fillId="0" borderId="2" xfId="0" applyNumberFormat="1" applyFont="1" applyBorder="1" applyAlignment="1">
      <alignment horizontal="center"/>
    </xf>
    <xf numFmtId="168" fontId="2" fillId="0" borderId="3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8" fillId="0" borderId="0" xfId="0" applyFont="1" applyAlignment="1">
      <alignment horizontal="center" vertical="center" textRotation="180"/>
    </xf>
    <xf numFmtId="0" fontId="8" fillId="0" borderId="0" xfId="0" applyFont="1" applyAlignment="1">
      <alignment horizontal="center" vertical="center" textRotation="90"/>
    </xf>
    <xf numFmtId="0" fontId="4" fillId="0" borderId="2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94"/>
  <sheetViews>
    <sheetView tabSelected="1" topLeftCell="A13" zoomScale="130" zoomScaleNormal="130" workbookViewId="0">
      <selection activeCell="C94" sqref="C94:G94"/>
    </sheetView>
  </sheetViews>
  <sheetFormatPr defaultRowHeight="15" x14ac:dyDescent="0.25"/>
  <cols>
    <col min="1" max="1" width="9.140625" style="24"/>
    <col min="2" max="2" width="53.5703125" style="17" customWidth="1"/>
    <col min="4" max="7" width="14.28515625" customWidth="1"/>
    <col min="8" max="8" width="11.42578125" customWidth="1"/>
  </cols>
  <sheetData>
    <row r="1" spans="1:11" x14ac:dyDescent="0.25">
      <c r="A1" s="31" t="s">
        <v>148</v>
      </c>
      <c r="B1" s="31"/>
      <c r="C1" s="31"/>
      <c r="D1" s="31"/>
      <c r="E1" s="31"/>
      <c r="F1" s="31"/>
      <c r="G1" s="31"/>
      <c r="J1" s="55"/>
      <c r="K1" s="56"/>
    </row>
    <row r="2" spans="1:11" x14ac:dyDescent="0.25">
      <c r="A2" s="31"/>
      <c r="B2" s="31"/>
      <c r="C2" s="31"/>
      <c r="D2" s="31"/>
      <c r="E2" s="31"/>
      <c r="F2" s="31"/>
      <c r="G2" s="31"/>
      <c r="J2" s="55"/>
      <c r="K2" s="56"/>
    </row>
    <row r="3" spans="1:11" x14ac:dyDescent="0.25">
      <c r="A3" s="19" t="s">
        <v>55</v>
      </c>
      <c r="B3" s="11" t="s">
        <v>88</v>
      </c>
      <c r="C3" s="38" t="s">
        <v>147</v>
      </c>
      <c r="D3" s="38"/>
      <c r="E3" s="38"/>
      <c r="F3" s="38"/>
      <c r="G3" s="38"/>
      <c r="J3" s="55"/>
      <c r="K3" s="56"/>
    </row>
    <row r="4" spans="1:11" x14ac:dyDescent="0.25">
      <c r="A4" s="19" t="s">
        <v>86</v>
      </c>
      <c r="B4" s="11" t="s">
        <v>89</v>
      </c>
      <c r="C4" s="38" t="s">
        <v>149</v>
      </c>
      <c r="D4" s="38"/>
      <c r="E4" s="38"/>
      <c r="F4" s="38"/>
      <c r="G4" s="38"/>
      <c r="J4" s="55"/>
      <c r="K4" s="56"/>
    </row>
    <row r="5" spans="1:11" x14ac:dyDescent="0.25">
      <c r="A5" s="19" t="s">
        <v>87</v>
      </c>
      <c r="B5" s="11" t="s">
        <v>90</v>
      </c>
      <c r="C5" s="38" t="s">
        <v>149</v>
      </c>
      <c r="D5" s="38"/>
      <c r="E5" s="38"/>
      <c r="F5" s="38"/>
      <c r="G5" s="38"/>
      <c r="J5" s="55"/>
      <c r="K5" s="56"/>
    </row>
    <row r="6" spans="1:11" x14ac:dyDescent="0.25">
      <c r="A6" s="19" t="s">
        <v>91</v>
      </c>
      <c r="B6" s="11" t="s">
        <v>92</v>
      </c>
      <c r="C6" s="38"/>
      <c r="D6" s="38"/>
      <c r="E6" s="38"/>
      <c r="F6" s="38"/>
      <c r="G6" s="38"/>
      <c r="J6" s="55"/>
      <c r="K6" s="56"/>
    </row>
    <row r="7" spans="1:11" x14ac:dyDescent="0.25">
      <c r="A7" s="19" t="s">
        <v>93</v>
      </c>
      <c r="B7" s="11" t="s">
        <v>94</v>
      </c>
      <c r="C7" s="38"/>
      <c r="D7" s="38"/>
      <c r="E7" s="38"/>
      <c r="F7" s="38"/>
      <c r="G7" s="38"/>
      <c r="J7" s="55"/>
      <c r="K7" s="56"/>
    </row>
    <row r="8" spans="1:11" x14ac:dyDescent="0.25">
      <c r="A8" s="19" t="s">
        <v>95</v>
      </c>
      <c r="B8" s="11" t="s">
        <v>96</v>
      </c>
      <c r="C8" s="38"/>
      <c r="D8" s="38"/>
      <c r="E8" s="38"/>
      <c r="F8" s="38"/>
      <c r="G8" s="38"/>
      <c r="J8" s="55"/>
      <c r="K8" s="56"/>
    </row>
    <row r="9" spans="1:11" x14ac:dyDescent="0.25">
      <c r="A9" s="20"/>
      <c r="B9" s="12"/>
      <c r="C9" s="6"/>
      <c r="D9" s="6"/>
      <c r="E9" s="6"/>
      <c r="F9" s="6"/>
      <c r="G9" s="6"/>
      <c r="J9" s="55"/>
      <c r="K9" s="56"/>
    </row>
    <row r="10" spans="1:11" x14ac:dyDescent="0.25">
      <c r="A10" s="21"/>
      <c r="B10" s="30" t="s">
        <v>84</v>
      </c>
      <c r="C10" s="30"/>
      <c r="D10" s="30"/>
      <c r="E10" s="30"/>
      <c r="F10" s="34"/>
      <c r="G10" s="34"/>
      <c r="J10" s="55"/>
      <c r="K10" s="56"/>
    </row>
    <row r="11" spans="1:11" x14ac:dyDescent="0.25">
      <c r="A11" s="21"/>
      <c r="B11" s="13" t="s">
        <v>85</v>
      </c>
      <c r="C11" s="7" t="s">
        <v>66</v>
      </c>
      <c r="D11" s="28" t="s">
        <v>67</v>
      </c>
      <c r="E11" s="54"/>
      <c r="F11" s="28" t="s">
        <v>68</v>
      </c>
      <c r="G11" s="54"/>
      <c r="J11" s="55"/>
      <c r="K11" s="56"/>
    </row>
    <row r="12" spans="1:11" x14ac:dyDescent="0.25">
      <c r="A12" s="21"/>
      <c r="B12" s="13"/>
      <c r="C12" s="7"/>
      <c r="D12" s="7">
        <v>2020</v>
      </c>
      <c r="E12" s="7">
        <v>2021</v>
      </c>
      <c r="F12" s="7">
        <v>2020</v>
      </c>
      <c r="G12" s="7">
        <v>2021</v>
      </c>
      <c r="J12" s="55"/>
      <c r="K12" s="56"/>
    </row>
    <row r="13" spans="1:11" x14ac:dyDescent="0.25">
      <c r="A13" s="21" t="s">
        <v>0</v>
      </c>
      <c r="B13" s="14"/>
      <c r="C13" s="4" t="s">
        <v>1</v>
      </c>
      <c r="D13" s="7" t="s">
        <v>98</v>
      </c>
      <c r="E13" s="7" t="s">
        <v>2</v>
      </c>
      <c r="F13" s="7" t="s">
        <v>98</v>
      </c>
      <c r="G13" s="7" t="s">
        <v>2</v>
      </c>
      <c r="J13" s="55"/>
      <c r="K13" s="56"/>
    </row>
    <row r="14" spans="1:11" x14ac:dyDescent="0.25">
      <c r="A14" s="18" t="s">
        <v>3</v>
      </c>
      <c r="B14" s="15" t="s">
        <v>4</v>
      </c>
      <c r="C14" s="1" t="s">
        <v>99</v>
      </c>
      <c r="D14" s="1" t="s">
        <v>5</v>
      </c>
      <c r="E14" s="1" t="s">
        <v>6</v>
      </c>
      <c r="F14" s="1" t="s">
        <v>7</v>
      </c>
      <c r="G14" s="1" t="s">
        <v>8</v>
      </c>
      <c r="J14" s="55"/>
      <c r="K14" s="56"/>
    </row>
    <row r="15" spans="1:11" x14ac:dyDescent="0.25">
      <c r="A15" s="18" t="s">
        <v>9</v>
      </c>
      <c r="B15" s="26" t="s">
        <v>10</v>
      </c>
      <c r="C15" s="8" t="s">
        <v>11</v>
      </c>
      <c r="D15" s="9">
        <f>SUM(D16:D19)</f>
        <v>1E-3</v>
      </c>
      <c r="E15" s="9">
        <f>SUM(E16:E19)</f>
        <v>1.5E-3</v>
      </c>
      <c r="F15" s="9">
        <f>SUM(F16:F19)</f>
        <v>0</v>
      </c>
      <c r="G15" s="9">
        <f>SUM(G16:G19)</f>
        <v>0</v>
      </c>
      <c r="J15" s="55"/>
      <c r="K15" s="56"/>
    </row>
    <row r="16" spans="1:11" x14ac:dyDescent="0.25">
      <c r="A16" s="18" t="s">
        <v>12</v>
      </c>
      <c r="B16" s="27" t="s">
        <v>97</v>
      </c>
      <c r="C16" s="4" t="s">
        <v>11</v>
      </c>
      <c r="D16" s="10">
        <v>0</v>
      </c>
      <c r="E16" s="10">
        <v>0</v>
      </c>
      <c r="F16" s="10">
        <v>0</v>
      </c>
      <c r="G16" s="10">
        <v>0</v>
      </c>
      <c r="J16" s="55"/>
      <c r="K16" s="56"/>
    </row>
    <row r="17" spans="1:11" x14ac:dyDescent="0.25">
      <c r="A17" s="18" t="s">
        <v>13</v>
      </c>
      <c r="B17" s="27" t="s">
        <v>101</v>
      </c>
      <c r="C17" s="4" t="s">
        <v>11</v>
      </c>
      <c r="D17" s="10">
        <v>0</v>
      </c>
      <c r="E17" s="10">
        <v>0</v>
      </c>
      <c r="F17" s="10">
        <v>0</v>
      </c>
      <c r="G17" s="10">
        <v>0</v>
      </c>
      <c r="J17" s="55"/>
      <c r="K17" s="56"/>
    </row>
    <row r="18" spans="1:11" x14ac:dyDescent="0.25">
      <c r="A18" s="18" t="s">
        <v>14</v>
      </c>
      <c r="B18" s="27" t="s">
        <v>103</v>
      </c>
      <c r="C18" s="4" t="s">
        <v>11</v>
      </c>
      <c r="D18" s="10">
        <v>1E-3</v>
      </c>
      <c r="E18" s="10">
        <v>1.5E-3</v>
      </c>
      <c r="F18" s="10">
        <v>0</v>
      </c>
      <c r="G18" s="10">
        <v>0</v>
      </c>
      <c r="J18" s="55"/>
      <c r="K18" s="56"/>
    </row>
    <row r="19" spans="1:11" x14ac:dyDescent="0.25">
      <c r="A19" s="18" t="s">
        <v>15</v>
      </c>
      <c r="B19" s="27" t="s">
        <v>102</v>
      </c>
      <c r="C19" s="4" t="s">
        <v>11</v>
      </c>
      <c r="D19" s="10">
        <v>0</v>
      </c>
      <c r="E19" s="10">
        <v>0</v>
      </c>
      <c r="F19" s="10">
        <v>0</v>
      </c>
      <c r="G19" s="10">
        <v>0</v>
      </c>
      <c r="J19" s="55"/>
      <c r="K19" s="56"/>
    </row>
    <row r="20" spans="1:11" x14ac:dyDescent="0.25">
      <c r="A20" s="18" t="s">
        <v>16</v>
      </c>
      <c r="B20" s="26" t="s">
        <v>17</v>
      </c>
      <c r="C20" s="8" t="s">
        <v>11</v>
      </c>
      <c r="D20" s="9">
        <f>SUM(D21:D22)</f>
        <v>6.1943749999999999E-2</v>
      </c>
      <c r="E20" s="9">
        <f t="shared" ref="E20:G20" si="0">SUM(E21:E22)</f>
        <v>6.5000000000000002E-2</v>
      </c>
      <c r="F20" s="9">
        <f t="shared" si="0"/>
        <v>0</v>
      </c>
      <c r="G20" s="9">
        <f t="shared" si="0"/>
        <v>0</v>
      </c>
      <c r="J20" s="55"/>
      <c r="K20" s="56"/>
    </row>
    <row r="21" spans="1:11" x14ac:dyDescent="0.25">
      <c r="A21" s="18" t="s">
        <v>18</v>
      </c>
      <c r="B21" s="27" t="s">
        <v>104</v>
      </c>
      <c r="C21" s="4" t="s">
        <v>11</v>
      </c>
      <c r="D21" s="10">
        <v>6.1943749999999999E-2</v>
      </c>
      <c r="E21" s="10">
        <v>6.5000000000000002E-2</v>
      </c>
      <c r="F21" s="10">
        <v>0</v>
      </c>
      <c r="G21" s="10">
        <v>0</v>
      </c>
      <c r="J21" s="55"/>
      <c r="K21" s="56"/>
    </row>
    <row r="22" spans="1:11" x14ac:dyDescent="0.25">
      <c r="A22" s="18" t="s">
        <v>19</v>
      </c>
      <c r="B22" s="27" t="s">
        <v>105</v>
      </c>
      <c r="C22" s="4" t="s">
        <v>11</v>
      </c>
      <c r="D22" s="10">
        <v>0</v>
      </c>
      <c r="E22" s="10">
        <v>0</v>
      </c>
      <c r="F22" s="10">
        <v>0</v>
      </c>
      <c r="G22" s="10">
        <v>0</v>
      </c>
      <c r="J22" s="55"/>
      <c r="K22" s="56"/>
    </row>
    <row r="23" spans="1:11" x14ac:dyDescent="0.25">
      <c r="A23" s="18" t="s">
        <v>20</v>
      </c>
      <c r="B23" s="26" t="s">
        <v>21</v>
      </c>
      <c r="C23" s="8" t="s">
        <v>11</v>
      </c>
      <c r="D23" s="9">
        <f>SUM(D24:D25)</f>
        <v>3.5999999999999999E-3</v>
      </c>
      <c r="E23" s="9">
        <f t="shared" ref="E23:G23" si="1">SUM(E24:E25)</f>
        <v>5.0000000000000001E-3</v>
      </c>
      <c r="F23" s="9">
        <f t="shared" si="1"/>
        <v>0</v>
      </c>
      <c r="G23" s="9">
        <f t="shared" si="1"/>
        <v>0</v>
      </c>
      <c r="J23" s="55"/>
      <c r="K23" s="56"/>
    </row>
    <row r="24" spans="1:11" x14ac:dyDescent="0.25">
      <c r="A24" s="18" t="s">
        <v>22</v>
      </c>
      <c r="B24" s="27" t="s">
        <v>106</v>
      </c>
      <c r="C24" s="4" t="s">
        <v>11</v>
      </c>
      <c r="D24" s="10">
        <v>0</v>
      </c>
      <c r="E24" s="10">
        <v>0</v>
      </c>
      <c r="F24" s="10">
        <v>0</v>
      </c>
      <c r="G24" s="10">
        <v>0</v>
      </c>
      <c r="J24" s="55"/>
      <c r="K24" s="56"/>
    </row>
    <row r="25" spans="1:11" x14ac:dyDescent="0.25">
      <c r="A25" s="18" t="s">
        <v>23</v>
      </c>
      <c r="B25" s="27" t="s">
        <v>107</v>
      </c>
      <c r="C25" s="4" t="s">
        <v>11</v>
      </c>
      <c r="D25" s="10">
        <v>3.5999999999999999E-3</v>
      </c>
      <c r="E25" s="10">
        <v>5.0000000000000001E-3</v>
      </c>
      <c r="F25" s="10">
        <v>0</v>
      </c>
      <c r="G25" s="10">
        <v>0</v>
      </c>
      <c r="J25" s="55"/>
      <c r="K25" s="56"/>
    </row>
    <row r="26" spans="1:11" x14ac:dyDescent="0.25">
      <c r="A26" s="18" t="s">
        <v>24</v>
      </c>
      <c r="B26" s="26" t="s">
        <v>25</v>
      </c>
      <c r="C26" s="8" t="s">
        <v>11</v>
      </c>
      <c r="D26" s="9">
        <f>SUM(D27:D30)</f>
        <v>0.151946</v>
      </c>
      <c r="E26" s="9">
        <f t="shared" ref="E26:F26" si="2">SUM(E27:E30)</f>
        <v>0.18099999999999999</v>
      </c>
      <c r="F26" s="9">
        <f t="shared" si="2"/>
        <v>1.1495E-2</v>
      </c>
      <c r="G26" s="9">
        <f>SUM(G27:G30)</f>
        <v>2.5000000000000001E-2</v>
      </c>
      <c r="J26" s="55"/>
      <c r="K26" s="56"/>
    </row>
    <row r="27" spans="1:11" x14ac:dyDescent="0.25">
      <c r="A27" s="18" t="s">
        <v>26</v>
      </c>
      <c r="B27" s="27" t="s">
        <v>100</v>
      </c>
      <c r="C27" s="4" t="s">
        <v>11</v>
      </c>
      <c r="D27" s="10">
        <v>0</v>
      </c>
      <c r="E27" s="10">
        <v>0</v>
      </c>
      <c r="F27" s="10">
        <v>0</v>
      </c>
      <c r="G27" s="10">
        <v>0</v>
      </c>
      <c r="J27" s="55"/>
      <c r="K27" s="56"/>
    </row>
    <row r="28" spans="1:11" x14ac:dyDescent="0.25">
      <c r="A28" s="18" t="s">
        <v>27</v>
      </c>
      <c r="B28" s="27" t="s">
        <v>108</v>
      </c>
      <c r="C28" s="4" t="s">
        <v>11</v>
      </c>
      <c r="D28" s="10">
        <v>4.5946000000000001E-2</v>
      </c>
      <c r="E28" s="10">
        <v>7.4999999999999997E-2</v>
      </c>
      <c r="F28" s="10">
        <v>1.1495E-2</v>
      </c>
      <c r="G28" s="10">
        <v>2.5000000000000001E-2</v>
      </c>
      <c r="J28" s="55"/>
      <c r="K28" s="56"/>
    </row>
    <row r="29" spans="1:11" x14ac:dyDescent="0.25">
      <c r="A29" s="18" t="s">
        <v>28</v>
      </c>
      <c r="B29" s="27" t="s">
        <v>109</v>
      </c>
      <c r="C29" s="4" t="s">
        <v>11</v>
      </c>
      <c r="D29" s="10">
        <v>0</v>
      </c>
      <c r="E29" s="10">
        <v>0</v>
      </c>
      <c r="F29" s="10">
        <v>0</v>
      </c>
      <c r="G29" s="10">
        <v>0</v>
      </c>
      <c r="J29" s="55"/>
      <c r="K29" s="56"/>
    </row>
    <row r="30" spans="1:11" x14ac:dyDescent="0.25">
      <c r="A30" s="18" t="s">
        <v>29</v>
      </c>
      <c r="B30" s="27" t="s">
        <v>111</v>
      </c>
      <c r="C30" s="4" t="s">
        <v>11</v>
      </c>
      <c r="D30" s="10">
        <v>0.106</v>
      </c>
      <c r="E30" s="10">
        <v>0.106</v>
      </c>
      <c r="F30" s="10">
        <v>0</v>
      </c>
      <c r="G30" s="10">
        <v>0</v>
      </c>
      <c r="J30" s="55"/>
      <c r="K30" s="56"/>
    </row>
    <row r="31" spans="1:11" x14ac:dyDescent="0.25">
      <c r="A31" s="18" t="s">
        <v>30</v>
      </c>
      <c r="B31" s="26" t="s">
        <v>112</v>
      </c>
      <c r="C31" s="8" t="s">
        <v>11</v>
      </c>
      <c r="D31" s="9">
        <f>SUM(D32:D34)</f>
        <v>6.5716999999999998E-2</v>
      </c>
      <c r="E31" s="9">
        <f t="shared" ref="E31:G31" si="3">SUM(E32:E34)</f>
        <v>7.5000000000000011E-2</v>
      </c>
      <c r="F31" s="9">
        <f t="shared" si="3"/>
        <v>2.2440999999999999E-2</v>
      </c>
      <c r="G31" s="9">
        <f t="shared" si="3"/>
        <v>3.2000000000000001E-2</v>
      </c>
    </row>
    <row r="32" spans="1:11" x14ac:dyDescent="0.25">
      <c r="A32" s="18" t="s">
        <v>113</v>
      </c>
      <c r="B32" s="27" t="s">
        <v>150</v>
      </c>
      <c r="C32" s="4" t="s">
        <v>11</v>
      </c>
      <c r="D32" s="10">
        <v>3.1E-2</v>
      </c>
      <c r="E32" s="10">
        <v>0.04</v>
      </c>
      <c r="F32" s="10">
        <v>0</v>
      </c>
      <c r="G32" s="10">
        <v>0</v>
      </c>
    </row>
    <row r="33" spans="1:7" x14ac:dyDescent="0.25">
      <c r="A33" s="18" t="s">
        <v>114</v>
      </c>
      <c r="B33" s="27" t="s">
        <v>110</v>
      </c>
      <c r="C33" s="4" t="s">
        <v>11</v>
      </c>
      <c r="D33" s="10">
        <v>3.4716999999999998E-2</v>
      </c>
      <c r="E33" s="10">
        <v>3.5000000000000003E-2</v>
      </c>
      <c r="F33" s="10">
        <v>2.2440999999999999E-2</v>
      </c>
      <c r="G33" s="10">
        <v>3.2000000000000001E-2</v>
      </c>
    </row>
    <row r="34" spans="1:7" x14ac:dyDescent="0.25">
      <c r="A34" s="18" t="s">
        <v>115</v>
      </c>
      <c r="B34" s="27" t="s">
        <v>116</v>
      </c>
      <c r="C34" s="4" t="s">
        <v>11</v>
      </c>
      <c r="D34" s="10">
        <v>0</v>
      </c>
      <c r="E34" s="10">
        <v>0</v>
      </c>
      <c r="F34" s="10">
        <v>0</v>
      </c>
      <c r="G34" s="10">
        <v>0</v>
      </c>
    </row>
    <row r="35" spans="1:7" x14ac:dyDescent="0.25">
      <c r="A35" s="18" t="s">
        <v>32</v>
      </c>
      <c r="B35" s="26" t="s">
        <v>31</v>
      </c>
      <c r="C35" s="8" t="s">
        <v>11</v>
      </c>
      <c r="D35" s="9">
        <v>0</v>
      </c>
      <c r="E35" s="9">
        <v>0</v>
      </c>
      <c r="F35" s="9">
        <v>0</v>
      </c>
      <c r="G35" s="9">
        <v>0</v>
      </c>
    </row>
    <row r="36" spans="1:7" x14ac:dyDescent="0.25">
      <c r="A36" s="18" t="s">
        <v>34</v>
      </c>
      <c r="B36" s="26" t="s">
        <v>117</v>
      </c>
      <c r="C36" s="8" t="s">
        <v>11</v>
      </c>
      <c r="D36" s="9">
        <v>0</v>
      </c>
      <c r="E36" s="9">
        <v>0</v>
      </c>
      <c r="F36" s="9">
        <v>0</v>
      </c>
      <c r="G36" s="9">
        <v>0</v>
      </c>
    </row>
    <row r="37" spans="1:7" x14ac:dyDescent="0.25">
      <c r="A37" s="18" t="s">
        <v>36</v>
      </c>
      <c r="B37" s="26" t="s">
        <v>33</v>
      </c>
      <c r="C37" s="8" t="s">
        <v>11</v>
      </c>
      <c r="D37" s="9">
        <v>0</v>
      </c>
      <c r="E37" s="9">
        <v>0</v>
      </c>
      <c r="F37" s="9">
        <v>0</v>
      </c>
      <c r="G37" s="9">
        <v>0</v>
      </c>
    </row>
    <row r="38" spans="1:7" x14ac:dyDescent="0.25">
      <c r="A38" s="18" t="s">
        <v>61</v>
      </c>
      <c r="B38" s="26" t="s">
        <v>35</v>
      </c>
      <c r="C38" s="8" t="s">
        <v>11</v>
      </c>
      <c r="D38" s="9">
        <v>0</v>
      </c>
      <c r="E38" s="9">
        <v>0</v>
      </c>
      <c r="F38" s="9">
        <v>0</v>
      </c>
      <c r="G38" s="9">
        <v>0</v>
      </c>
    </row>
    <row r="39" spans="1:7" x14ac:dyDescent="0.25">
      <c r="A39" s="18" t="s">
        <v>69</v>
      </c>
      <c r="B39" s="26" t="s">
        <v>37</v>
      </c>
      <c r="C39" s="8" t="s">
        <v>11</v>
      </c>
      <c r="D39" s="9">
        <f t="shared" ref="D39:G39" si="4">D15+D20+D23+D26+D31+D35-D36+D37+D38</f>
        <v>0.28420674999999995</v>
      </c>
      <c r="E39" s="9">
        <f t="shared" si="4"/>
        <v>0.32750000000000001</v>
      </c>
      <c r="F39" s="9">
        <f t="shared" si="4"/>
        <v>3.3936000000000001E-2</v>
      </c>
      <c r="G39" s="9">
        <f t="shared" si="4"/>
        <v>5.7000000000000002E-2</v>
      </c>
    </row>
    <row r="40" spans="1:7" x14ac:dyDescent="0.25">
      <c r="A40" s="18" t="s">
        <v>38</v>
      </c>
      <c r="B40" s="27" t="s">
        <v>39</v>
      </c>
      <c r="C40" s="4" t="s">
        <v>11</v>
      </c>
      <c r="D40" s="10">
        <v>15.305999999999999</v>
      </c>
      <c r="E40" s="10">
        <v>15.305999999999999</v>
      </c>
      <c r="F40" s="10">
        <v>12.427</v>
      </c>
      <c r="G40" s="10">
        <v>12.427</v>
      </c>
    </row>
    <row r="41" spans="1:7" x14ac:dyDescent="0.25">
      <c r="A41" s="18" t="s">
        <v>40</v>
      </c>
      <c r="B41" s="27" t="s">
        <v>41</v>
      </c>
      <c r="C41" s="4" t="s">
        <v>11</v>
      </c>
      <c r="D41" s="10">
        <v>3.3612799999999998</v>
      </c>
      <c r="E41" s="10">
        <v>3.3612799999999998</v>
      </c>
      <c r="F41" s="10">
        <v>11.289</v>
      </c>
      <c r="G41" s="10">
        <v>11.289</v>
      </c>
    </row>
    <row r="42" spans="1:7" x14ac:dyDescent="0.25">
      <c r="A42" s="18" t="s">
        <v>42</v>
      </c>
      <c r="B42" s="27" t="s">
        <v>43</v>
      </c>
      <c r="C42" s="4" t="s">
        <v>44</v>
      </c>
      <c r="D42" s="3">
        <v>0</v>
      </c>
      <c r="E42" s="3">
        <v>0</v>
      </c>
      <c r="F42" s="3">
        <v>0</v>
      </c>
      <c r="G42" s="3">
        <v>0</v>
      </c>
    </row>
    <row r="43" spans="1:7" x14ac:dyDescent="0.25">
      <c r="A43" s="18" t="s">
        <v>45</v>
      </c>
      <c r="B43" s="27" t="s">
        <v>46</v>
      </c>
      <c r="C43" s="4" t="s">
        <v>47</v>
      </c>
      <c r="D43" s="10">
        <v>1.55E-2</v>
      </c>
      <c r="E43" s="10">
        <v>0.02</v>
      </c>
      <c r="F43" s="4"/>
      <c r="G43" s="4"/>
    </row>
    <row r="44" spans="1:7" x14ac:dyDescent="0.25">
      <c r="A44" s="18" t="s">
        <v>48</v>
      </c>
      <c r="B44" s="27" t="s">
        <v>49</v>
      </c>
      <c r="C44" s="4" t="s">
        <v>47</v>
      </c>
      <c r="D44" s="10">
        <v>0</v>
      </c>
      <c r="E44" s="10">
        <v>0</v>
      </c>
      <c r="F44" s="4"/>
      <c r="G44" s="4"/>
    </row>
    <row r="45" spans="1:7" x14ac:dyDescent="0.25">
      <c r="A45" s="18" t="s">
        <v>50</v>
      </c>
      <c r="B45" s="27" t="s">
        <v>51</v>
      </c>
      <c r="C45" s="4" t="s">
        <v>47</v>
      </c>
      <c r="D45" s="4"/>
      <c r="E45" s="4"/>
      <c r="F45" s="10">
        <v>1.55E-2</v>
      </c>
      <c r="G45" s="10">
        <v>0.02</v>
      </c>
    </row>
    <row r="46" spans="1:7" x14ac:dyDescent="0.25">
      <c r="A46" s="18" t="s">
        <v>52</v>
      </c>
      <c r="B46" s="27" t="s">
        <v>49</v>
      </c>
      <c r="C46" s="4" t="s">
        <v>47</v>
      </c>
      <c r="D46" s="4"/>
      <c r="E46" s="4"/>
      <c r="F46" s="10">
        <v>0</v>
      </c>
      <c r="G46" s="10">
        <v>0</v>
      </c>
    </row>
    <row r="47" spans="1:7" x14ac:dyDescent="0.25">
      <c r="A47" s="18" t="s">
        <v>53</v>
      </c>
      <c r="B47" s="27" t="s">
        <v>54</v>
      </c>
      <c r="C47" s="4" t="s">
        <v>47</v>
      </c>
      <c r="D47" s="4"/>
      <c r="E47" s="4"/>
      <c r="F47" s="10">
        <v>0</v>
      </c>
      <c r="G47" s="10">
        <v>0</v>
      </c>
    </row>
    <row r="48" spans="1:7" x14ac:dyDescent="0.25">
      <c r="A48" s="18" t="s">
        <v>55</v>
      </c>
      <c r="B48" s="27" t="s">
        <v>56</v>
      </c>
      <c r="C48" s="4" t="s">
        <v>47</v>
      </c>
      <c r="D48" s="4"/>
      <c r="E48" s="4"/>
      <c r="F48" s="10">
        <v>0</v>
      </c>
      <c r="G48" s="10">
        <v>0</v>
      </c>
    </row>
    <row r="49" spans="1:7" x14ac:dyDescent="0.25">
      <c r="A49" s="18" t="s">
        <v>57</v>
      </c>
      <c r="B49" s="27" t="s">
        <v>58</v>
      </c>
      <c r="C49" s="4" t="s">
        <v>47</v>
      </c>
      <c r="D49" s="10">
        <v>0</v>
      </c>
      <c r="E49" s="10">
        <v>0</v>
      </c>
      <c r="F49" s="2"/>
      <c r="G49" s="2"/>
    </row>
    <row r="50" spans="1:7" x14ac:dyDescent="0.25">
      <c r="A50" s="18" t="s">
        <v>59</v>
      </c>
      <c r="B50" s="27" t="s">
        <v>60</v>
      </c>
      <c r="C50" s="4" t="s">
        <v>47</v>
      </c>
      <c r="D50" s="2"/>
      <c r="E50" s="2"/>
      <c r="F50" s="10">
        <v>0</v>
      </c>
      <c r="G50" s="10">
        <v>0</v>
      </c>
    </row>
    <row r="51" spans="1:7" x14ac:dyDescent="0.25">
      <c r="A51" s="22"/>
      <c r="B51" s="16"/>
      <c r="C51" s="5"/>
      <c r="D51" s="5"/>
      <c r="E51" s="5"/>
      <c r="F51" s="5"/>
      <c r="G51" s="5"/>
    </row>
    <row r="52" spans="1:7" x14ac:dyDescent="0.25">
      <c r="A52" s="31"/>
      <c r="B52" s="31"/>
      <c r="C52" s="31"/>
      <c r="D52" s="31"/>
      <c r="E52" s="31"/>
      <c r="F52" s="31"/>
      <c r="G52" s="31"/>
    </row>
    <row r="53" spans="1:7" x14ac:dyDescent="0.25">
      <c r="A53" s="23"/>
      <c r="B53" s="16"/>
      <c r="C53" s="5"/>
      <c r="D53" s="5"/>
      <c r="E53" s="5"/>
      <c r="F53" s="5"/>
      <c r="G53" s="5"/>
    </row>
    <row r="54" spans="1:7" x14ac:dyDescent="0.25">
      <c r="A54" s="21"/>
      <c r="B54" s="35" t="s">
        <v>64</v>
      </c>
      <c r="C54" s="36"/>
      <c r="D54" s="36"/>
      <c r="E54" s="36"/>
      <c r="F54" s="36"/>
      <c r="G54" s="37"/>
    </row>
    <row r="55" spans="1:7" x14ac:dyDescent="0.25">
      <c r="A55" s="21"/>
      <c r="B55" s="14" t="s">
        <v>65</v>
      </c>
      <c r="C55" s="4" t="s">
        <v>66</v>
      </c>
      <c r="D55" s="28" t="s">
        <v>67</v>
      </c>
      <c r="E55" s="29"/>
      <c r="F55" s="30" t="s">
        <v>68</v>
      </c>
      <c r="G55" s="30"/>
    </row>
    <row r="56" spans="1:7" x14ac:dyDescent="0.25">
      <c r="A56" s="21" t="s">
        <v>0</v>
      </c>
      <c r="B56" s="14"/>
      <c r="C56" s="4" t="s">
        <v>1</v>
      </c>
      <c r="D56" s="28" t="s">
        <v>2</v>
      </c>
      <c r="E56" s="29"/>
      <c r="F56" s="30" t="s">
        <v>2</v>
      </c>
      <c r="G56" s="30"/>
    </row>
    <row r="57" spans="1:7" x14ac:dyDescent="0.25">
      <c r="A57" s="18" t="s">
        <v>3</v>
      </c>
      <c r="B57" s="15" t="s">
        <v>4</v>
      </c>
      <c r="C57" s="1" t="s">
        <v>99</v>
      </c>
      <c r="D57" s="39" t="s">
        <v>118</v>
      </c>
      <c r="E57" s="40"/>
      <c r="F57" s="45" t="s">
        <v>119</v>
      </c>
      <c r="G57" s="45"/>
    </row>
    <row r="58" spans="1:7" x14ac:dyDescent="0.25">
      <c r="A58" s="18" t="s">
        <v>71</v>
      </c>
      <c r="B58" s="26" t="s">
        <v>62</v>
      </c>
      <c r="C58" s="8" t="s">
        <v>63</v>
      </c>
      <c r="D58" s="41">
        <f>E39/E43</f>
        <v>16.375</v>
      </c>
      <c r="E58" s="42"/>
      <c r="F58" s="46">
        <f>G39/(G45+G47)</f>
        <v>2.85</v>
      </c>
      <c r="G58" s="46"/>
    </row>
    <row r="59" spans="1:7" x14ac:dyDescent="0.25">
      <c r="A59" s="18" t="s">
        <v>76</v>
      </c>
      <c r="B59" s="27" t="s">
        <v>70</v>
      </c>
      <c r="C59" s="4" t="s">
        <v>11</v>
      </c>
      <c r="D59" s="41">
        <f>E39</f>
        <v>0.32750000000000001</v>
      </c>
      <c r="E59" s="42"/>
      <c r="F59" s="46">
        <f>G39</f>
        <v>5.7000000000000002E-2</v>
      </c>
      <c r="G59" s="46"/>
    </row>
    <row r="60" spans="1:7" x14ac:dyDescent="0.25">
      <c r="A60" s="18" t="s">
        <v>78</v>
      </c>
      <c r="B60" s="27" t="s">
        <v>72</v>
      </c>
      <c r="C60" s="4" t="s">
        <v>11</v>
      </c>
      <c r="D60" s="41">
        <v>0</v>
      </c>
      <c r="E60" s="42"/>
      <c r="F60" s="46">
        <v>0</v>
      </c>
      <c r="G60" s="46"/>
    </row>
    <row r="61" spans="1:7" x14ac:dyDescent="0.25">
      <c r="A61" s="18" t="s">
        <v>80</v>
      </c>
      <c r="B61" s="27" t="s">
        <v>73</v>
      </c>
      <c r="C61" s="4" t="s">
        <v>74</v>
      </c>
      <c r="D61" s="43">
        <f>D60/(D59*100)</f>
        <v>0</v>
      </c>
      <c r="E61" s="44"/>
      <c r="F61" s="47">
        <f>F60/(F59*100)</f>
        <v>0</v>
      </c>
      <c r="G61" s="47"/>
    </row>
    <row r="62" spans="1:7" x14ac:dyDescent="0.25">
      <c r="A62" s="18" t="s">
        <v>82</v>
      </c>
      <c r="B62" s="27" t="s">
        <v>75</v>
      </c>
      <c r="C62" s="4" t="s">
        <v>11</v>
      </c>
      <c r="D62" s="52">
        <f>D60</f>
        <v>0</v>
      </c>
      <c r="E62" s="53"/>
      <c r="F62" s="51">
        <f>F60</f>
        <v>0</v>
      </c>
      <c r="G62" s="51"/>
    </row>
    <row r="63" spans="1:7" x14ac:dyDescent="0.25">
      <c r="A63" s="18" t="s">
        <v>120</v>
      </c>
      <c r="B63" s="27" t="s">
        <v>77</v>
      </c>
      <c r="C63" s="4" t="s">
        <v>11</v>
      </c>
      <c r="D63" s="52">
        <f>D59+D60</f>
        <v>0.32750000000000001</v>
      </c>
      <c r="E63" s="53"/>
      <c r="F63" s="51">
        <f>F59+F60</f>
        <v>5.7000000000000002E-2</v>
      </c>
      <c r="G63" s="51"/>
    </row>
    <row r="64" spans="1:7" x14ac:dyDescent="0.25">
      <c r="A64" s="18" t="s">
        <v>121</v>
      </c>
      <c r="B64" s="27" t="s">
        <v>79</v>
      </c>
      <c r="C64" s="4" t="s">
        <v>47</v>
      </c>
      <c r="D64" s="52">
        <f>E43</f>
        <v>0.02</v>
      </c>
      <c r="E64" s="53"/>
      <c r="F64" s="51">
        <f>G45+G47</f>
        <v>0.02</v>
      </c>
      <c r="G64" s="51"/>
    </row>
    <row r="65" spans="1:7" x14ac:dyDescent="0.25">
      <c r="A65" s="18" t="s">
        <v>122</v>
      </c>
      <c r="B65" s="27" t="s">
        <v>81</v>
      </c>
      <c r="C65" s="4" t="s">
        <v>63</v>
      </c>
      <c r="D65" s="52">
        <f>D63/D64</f>
        <v>16.375</v>
      </c>
      <c r="E65" s="53"/>
      <c r="F65" s="51">
        <f>F63/F64</f>
        <v>2.85</v>
      </c>
      <c r="G65" s="51"/>
    </row>
    <row r="66" spans="1:7" x14ac:dyDescent="0.25">
      <c r="A66" s="18" t="s">
        <v>123</v>
      </c>
      <c r="B66" s="27" t="s">
        <v>83</v>
      </c>
      <c r="C66" s="4" t="s">
        <v>63</v>
      </c>
      <c r="D66" s="52">
        <f>D65+(0.1*D65)</f>
        <v>18.012499999999999</v>
      </c>
      <c r="E66" s="53"/>
      <c r="F66" s="51">
        <f>F65+(0.1*F65)</f>
        <v>3.1350000000000002</v>
      </c>
      <c r="G66" s="51"/>
    </row>
    <row r="67" spans="1:7" x14ac:dyDescent="0.25">
      <c r="A67" s="23"/>
      <c r="B67" s="16"/>
      <c r="C67" s="5"/>
      <c r="D67" s="5"/>
      <c r="E67" s="5"/>
      <c r="F67" s="5"/>
      <c r="G67" s="5"/>
    </row>
    <row r="68" spans="1:7" x14ac:dyDescent="0.25">
      <c r="A68" s="32" t="s">
        <v>124</v>
      </c>
      <c r="B68" s="33"/>
      <c r="C68" s="48"/>
      <c r="D68" s="49"/>
      <c r="E68" s="49"/>
      <c r="F68" s="49"/>
      <c r="G68" s="50"/>
    </row>
    <row r="69" spans="1:7" x14ac:dyDescent="0.25">
      <c r="A69" s="32" t="s">
        <v>125</v>
      </c>
      <c r="B69" s="33"/>
      <c r="C69" s="48"/>
      <c r="D69" s="49"/>
      <c r="E69" s="49"/>
      <c r="F69" s="49"/>
      <c r="G69" s="50"/>
    </row>
    <row r="70" spans="1:7" x14ac:dyDescent="0.25">
      <c r="A70" s="32" t="s">
        <v>126</v>
      </c>
      <c r="B70" s="33"/>
      <c r="C70" s="48"/>
      <c r="D70" s="49"/>
      <c r="E70" s="49"/>
      <c r="F70" s="49"/>
      <c r="G70" s="50"/>
    </row>
    <row r="71" spans="1:7" x14ac:dyDescent="0.25">
      <c r="A71" s="32" t="s">
        <v>127</v>
      </c>
      <c r="B71" s="33"/>
      <c r="C71" s="48"/>
      <c r="D71" s="49"/>
      <c r="E71" s="49"/>
      <c r="F71" s="49"/>
      <c r="G71" s="50"/>
    </row>
    <row r="72" spans="1:7" x14ac:dyDescent="0.25">
      <c r="A72" s="32" t="s">
        <v>128</v>
      </c>
      <c r="B72" s="33"/>
      <c r="C72" s="48"/>
      <c r="D72" s="49"/>
      <c r="E72" s="49"/>
      <c r="F72" s="49"/>
      <c r="G72" s="50"/>
    </row>
    <row r="73" spans="1:7" x14ac:dyDescent="0.25">
      <c r="A73" s="32" t="s">
        <v>129</v>
      </c>
      <c r="B73" s="33"/>
      <c r="C73" s="48"/>
      <c r="D73" s="49"/>
      <c r="E73" s="49"/>
      <c r="F73" s="49"/>
      <c r="G73" s="50"/>
    </row>
    <row r="76" spans="1:7" x14ac:dyDescent="0.25">
      <c r="A76" s="21"/>
      <c r="B76" s="35" t="s">
        <v>130</v>
      </c>
      <c r="C76" s="36"/>
      <c r="D76" s="36"/>
      <c r="E76" s="36"/>
      <c r="F76" s="36"/>
      <c r="G76" s="37"/>
    </row>
    <row r="77" spans="1:7" x14ac:dyDescent="0.25">
      <c r="A77" s="21"/>
      <c r="B77" s="14" t="s">
        <v>65</v>
      </c>
      <c r="C77" s="4" t="s">
        <v>66</v>
      </c>
      <c r="D77" s="28" t="s">
        <v>67</v>
      </c>
      <c r="E77" s="29"/>
      <c r="F77" s="30" t="s">
        <v>68</v>
      </c>
      <c r="G77" s="30"/>
    </row>
    <row r="78" spans="1:7" x14ac:dyDescent="0.25">
      <c r="A78" s="21" t="s">
        <v>0</v>
      </c>
      <c r="B78" s="14"/>
      <c r="C78" s="4" t="s">
        <v>1</v>
      </c>
      <c r="D78" s="28" t="s">
        <v>2</v>
      </c>
      <c r="E78" s="29"/>
      <c r="F78" s="30" t="s">
        <v>2</v>
      </c>
      <c r="G78" s="30"/>
    </row>
    <row r="79" spans="1:7" x14ac:dyDescent="0.25">
      <c r="A79" s="18" t="s">
        <v>3</v>
      </c>
      <c r="B79" s="15" t="s">
        <v>4</v>
      </c>
      <c r="C79" s="25" t="s">
        <v>99</v>
      </c>
      <c r="D79" s="39" t="s">
        <v>118</v>
      </c>
      <c r="E79" s="40"/>
      <c r="F79" s="45" t="s">
        <v>119</v>
      </c>
      <c r="G79" s="45"/>
    </row>
    <row r="80" spans="1:7" x14ac:dyDescent="0.25">
      <c r="A80" s="18" t="s">
        <v>131</v>
      </c>
      <c r="B80" s="26" t="s">
        <v>139</v>
      </c>
      <c r="C80" s="8" t="s">
        <v>63</v>
      </c>
      <c r="D80" s="41">
        <v>0</v>
      </c>
      <c r="E80" s="42"/>
      <c r="F80" s="46">
        <v>0</v>
      </c>
      <c r="G80" s="46"/>
    </row>
    <row r="81" spans="1:7" x14ac:dyDescent="0.25">
      <c r="A81" s="18" t="s">
        <v>132</v>
      </c>
      <c r="B81" s="27" t="s">
        <v>140</v>
      </c>
      <c r="C81" s="4" t="s">
        <v>74</v>
      </c>
      <c r="D81" s="41">
        <f>(D80/D63)*100</f>
        <v>0</v>
      </c>
      <c r="E81" s="42"/>
      <c r="F81" s="46">
        <f>(F80/F63)*100</f>
        <v>0</v>
      </c>
      <c r="G81" s="46"/>
    </row>
    <row r="82" spans="1:7" x14ac:dyDescent="0.25">
      <c r="A82" s="18" t="s">
        <v>133</v>
      </c>
      <c r="B82" s="27" t="s">
        <v>141</v>
      </c>
      <c r="C82" s="4" t="s">
        <v>11</v>
      </c>
      <c r="D82" s="41">
        <f>D63-D80</f>
        <v>0.32750000000000001</v>
      </c>
      <c r="E82" s="42"/>
      <c r="F82" s="46">
        <f>F63-F80</f>
        <v>5.7000000000000002E-2</v>
      </c>
      <c r="G82" s="46"/>
    </row>
    <row r="83" spans="1:7" x14ac:dyDescent="0.25">
      <c r="A83" s="18" t="s">
        <v>134</v>
      </c>
      <c r="B83" s="27" t="s">
        <v>142</v>
      </c>
      <c r="C83" s="4" t="s">
        <v>11</v>
      </c>
      <c r="D83" s="43">
        <f>D82*(1-(D81/100))</f>
        <v>0.32750000000000001</v>
      </c>
      <c r="E83" s="44"/>
      <c r="F83" s="47">
        <f>F82*(1-(F81/100))</f>
        <v>5.7000000000000002E-2</v>
      </c>
      <c r="G83" s="47"/>
    </row>
    <row r="84" spans="1:7" x14ac:dyDescent="0.25">
      <c r="A84" s="18" t="s">
        <v>135</v>
      </c>
      <c r="B84" s="27" t="s">
        <v>143</v>
      </c>
      <c r="C84" s="4" t="s">
        <v>11</v>
      </c>
      <c r="D84" s="52">
        <f>D82-D83</f>
        <v>0</v>
      </c>
      <c r="E84" s="53"/>
      <c r="F84" s="51">
        <f>F82-F83</f>
        <v>0</v>
      </c>
      <c r="G84" s="51"/>
    </row>
    <row r="85" spans="1:7" x14ac:dyDescent="0.25">
      <c r="A85" s="18" t="s">
        <v>137</v>
      </c>
      <c r="B85" s="27" t="s">
        <v>144</v>
      </c>
      <c r="C85" s="4" t="s">
        <v>63</v>
      </c>
      <c r="D85" s="52">
        <f>D82/D64</f>
        <v>16.375</v>
      </c>
      <c r="E85" s="53"/>
      <c r="F85" s="51">
        <f>F82/F64</f>
        <v>2.85</v>
      </c>
      <c r="G85" s="51"/>
    </row>
    <row r="86" spans="1:7" x14ac:dyDescent="0.25">
      <c r="A86" s="18" t="s">
        <v>138</v>
      </c>
      <c r="B86" s="27" t="s">
        <v>145</v>
      </c>
      <c r="C86" s="4" t="s">
        <v>63</v>
      </c>
      <c r="D86" s="52">
        <f>D85+(0.15*D85)</f>
        <v>18.831250000000001</v>
      </c>
      <c r="E86" s="53"/>
      <c r="F86" s="51">
        <f>F85+(0.15*F85)</f>
        <v>3.2774999999999999</v>
      </c>
      <c r="G86" s="51"/>
    </row>
    <row r="87" spans="1:7" ht="39" customHeight="1" x14ac:dyDescent="0.25">
      <c r="A87" s="18" t="s">
        <v>136</v>
      </c>
      <c r="B87" s="57" t="s">
        <v>146</v>
      </c>
      <c r="C87" s="58"/>
      <c r="D87" s="52"/>
      <c r="E87" s="53"/>
      <c r="F87" s="51"/>
      <c r="G87" s="51"/>
    </row>
    <row r="88" spans="1:7" x14ac:dyDescent="0.25">
      <c r="A88" s="23"/>
      <c r="B88" s="16"/>
      <c r="C88" s="5"/>
      <c r="D88" s="5"/>
      <c r="E88" s="5"/>
      <c r="F88" s="5"/>
      <c r="G88" s="5"/>
    </row>
    <row r="89" spans="1:7" x14ac:dyDescent="0.25">
      <c r="A89" s="32" t="s">
        <v>124</v>
      </c>
      <c r="B89" s="33"/>
      <c r="C89" s="48"/>
      <c r="D89" s="49"/>
      <c r="E89" s="49"/>
      <c r="F89" s="49"/>
      <c r="G89" s="50"/>
    </row>
    <row r="90" spans="1:7" x14ac:dyDescent="0.25">
      <c r="A90" s="32" t="s">
        <v>125</v>
      </c>
      <c r="B90" s="33"/>
      <c r="C90" s="48"/>
      <c r="D90" s="49"/>
      <c r="E90" s="49"/>
      <c r="F90" s="49"/>
      <c r="G90" s="50"/>
    </row>
    <row r="91" spans="1:7" x14ac:dyDescent="0.25">
      <c r="A91" s="32" t="s">
        <v>126</v>
      </c>
      <c r="B91" s="33"/>
      <c r="C91" s="48"/>
      <c r="D91" s="49"/>
      <c r="E91" s="49"/>
      <c r="F91" s="49"/>
      <c r="G91" s="50"/>
    </row>
    <row r="92" spans="1:7" x14ac:dyDescent="0.25">
      <c r="A92" s="32" t="s">
        <v>127</v>
      </c>
      <c r="B92" s="33"/>
      <c r="C92" s="48"/>
      <c r="D92" s="49"/>
      <c r="E92" s="49"/>
      <c r="F92" s="49"/>
      <c r="G92" s="50"/>
    </row>
    <row r="93" spans="1:7" x14ac:dyDescent="0.25">
      <c r="A93" s="32" t="s">
        <v>128</v>
      </c>
      <c r="B93" s="33"/>
      <c r="C93" s="59">
        <v>44166</v>
      </c>
      <c r="D93" s="49"/>
      <c r="E93" s="49"/>
      <c r="F93" s="49"/>
      <c r="G93" s="50"/>
    </row>
    <row r="94" spans="1:7" x14ac:dyDescent="0.25">
      <c r="A94" s="32" t="s">
        <v>129</v>
      </c>
      <c r="B94" s="33"/>
      <c r="C94" s="48"/>
      <c r="D94" s="49"/>
      <c r="E94" s="49"/>
      <c r="F94" s="49"/>
      <c r="G94" s="50"/>
    </row>
  </sheetData>
  <mergeCells count="86">
    <mergeCell ref="F11:G11"/>
    <mergeCell ref="D11:E11"/>
    <mergeCell ref="J1:J30"/>
    <mergeCell ref="K1:K30"/>
    <mergeCell ref="A94:B94"/>
    <mergeCell ref="C94:G94"/>
    <mergeCell ref="B87:C87"/>
    <mergeCell ref="A91:B91"/>
    <mergeCell ref="C91:G91"/>
    <mergeCell ref="A92:B92"/>
    <mergeCell ref="C92:G92"/>
    <mergeCell ref="A93:B93"/>
    <mergeCell ref="C93:G93"/>
    <mergeCell ref="A89:B89"/>
    <mergeCell ref="C89:G89"/>
    <mergeCell ref="A90:B90"/>
    <mergeCell ref="C90:G90"/>
    <mergeCell ref="D85:E85"/>
    <mergeCell ref="F85:G85"/>
    <mergeCell ref="D86:E86"/>
    <mergeCell ref="F86:G86"/>
    <mergeCell ref="D87:E87"/>
    <mergeCell ref="F87:G87"/>
    <mergeCell ref="D82:E82"/>
    <mergeCell ref="F82:G82"/>
    <mergeCell ref="D83:E83"/>
    <mergeCell ref="F83:G83"/>
    <mergeCell ref="D84:E84"/>
    <mergeCell ref="F84:G84"/>
    <mergeCell ref="D79:E79"/>
    <mergeCell ref="F79:G79"/>
    <mergeCell ref="D80:E80"/>
    <mergeCell ref="F80:G80"/>
    <mergeCell ref="D81:E81"/>
    <mergeCell ref="F81:G81"/>
    <mergeCell ref="A69:B69"/>
    <mergeCell ref="B76:G76"/>
    <mergeCell ref="D77:E77"/>
    <mergeCell ref="F77:G77"/>
    <mergeCell ref="D78:E78"/>
    <mergeCell ref="F78:G78"/>
    <mergeCell ref="A73:B73"/>
    <mergeCell ref="C73:G73"/>
    <mergeCell ref="A70:B70"/>
    <mergeCell ref="A71:B71"/>
    <mergeCell ref="C71:G71"/>
    <mergeCell ref="A72:B72"/>
    <mergeCell ref="C72:G72"/>
    <mergeCell ref="C68:G68"/>
    <mergeCell ref="C69:G69"/>
    <mergeCell ref="C70:G70"/>
    <mergeCell ref="F62:G62"/>
    <mergeCell ref="F63:G63"/>
    <mergeCell ref="F64:G64"/>
    <mergeCell ref="F65:G65"/>
    <mergeCell ref="F66:G66"/>
    <mergeCell ref="D63:E63"/>
    <mergeCell ref="D64:E64"/>
    <mergeCell ref="D65:E65"/>
    <mergeCell ref="D66:E66"/>
    <mergeCell ref="D62:E62"/>
    <mergeCell ref="D60:E60"/>
    <mergeCell ref="D61:E61"/>
    <mergeCell ref="D58:E58"/>
    <mergeCell ref="F56:G56"/>
    <mergeCell ref="F57:G57"/>
    <mergeCell ref="F59:G59"/>
    <mergeCell ref="F60:G60"/>
    <mergeCell ref="F61:G61"/>
    <mergeCell ref="F58:G58"/>
    <mergeCell ref="D55:E55"/>
    <mergeCell ref="F55:G55"/>
    <mergeCell ref="A1:G1"/>
    <mergeCell ref="A2:G2"/>
    <mergeCell ref="A68:B68"/>
    <mergeCell ref="B10:G10"/>
    <mergeCell ref="A52:G52"/>
    <mergeCell ref="B54:G54"/>
    <mergeCell ref="C3:G3"/>
    <mergeCell ref="C4:G4"/>
    <mergeCell ref="C5:G5"/>
    <mergeCell ref="C8:G8"/>
    <mergeCell ref="C6:G7"/>
    <mergeCell ref="D56:E56"/>
    <mergeCell ref="D57:E57"/>
    <mergeCell ref="D59:E59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Martina Doležalová</dc:creator>
  <cp:lastModifiedBy>CF</cp:lastModifiedBy>
  <cp:lastPrinted>2020-12-17T10:18:50Z</cp:lastPrinted>
  <dcterms:created xsi:type="dcterms:W3CDTF">2015-06-11T12:06:49Z</dcterms:created>
  <dcterms:modified xsi:type="dcterms:W3CDTF">2020-12-18T10:14:57Z</dcterms:modified>
</cp:coreProperties>
</file>